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defaultThemeVersion="202300"/>
  <mc:AlternateContent xmlns:mc="http://schemas.openxmlformats.org/markup-compatibility/2006">
    <mc:Choice Requires="x15">
      <x15ac:absPath xmlns:x15ac="http://schemas.microsoft.com/office/spreadsheetml/2010/11/ac" url="https://d.docs.live.net/576aabb6d3077fbc/Buy Sell Edge/"/>
    </mc:Choice>
  </mc:AlternateContent>
  <xr:revisionPtr revIDLastSave="256" documentId="8_{9B0112C4-414D-9C4E-964F-BE56C72AEAC7}" xr6:coauthVersionLast="47" xr6:coauthVersionMax="47" xr10:uidLastSave="{418D9235-0806-3743-B2AF-1149B8E6F503}"/>
  <bookViews>
    <workbookView xWindow="46360" yWindow="500" windowWidth="38620" windowHeight="27580" activeTab="1" xr2:uid="{25A272F5-DFA4-5E45-BC19-EF68F6B45E35}"/>
  </bookViews>
  <sheets>
    <sheet name="Complex Deal" sheetId="1" r:id="rId1"/>
    <sheet name="Simple Deal" sheetId="3" r:id="rId2"/>
  </sheets>
  <definedNames>
    <definedName name="_xlnm.Print_Area" localSheetId="0">'Complex Deal'!$B$2:$H$77</definedName>
    <definedName name="_xlnm.Print_Area" localSheetId="1">'Simple Deal'!$B$2:$H$69</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3" l="1"/>
  <c r="F24" i="3"/>
  <c r="F26" i="3"/>
  <c r="E53" i="3"/>
  <c r="D51" i="3"/>
  <c r="D50" i="3"/>
  <c r="D49" i="3"/>
  <c r="F59" i="3" s="1"/>
  <c r="D48" i="3"/>
  <c r="F58" i="3" s="1"/>
  <c r="D47" i="3"/>
  <c r="F57" i="3" s="1"/>
  <c r="D46" i="3"/>
  <c r="D45" i="3"/>
  <c r="D44" i="3"/>
  <c r="E20" i="3"/>
  <c r="D18" i="3"/>
  <c r="D17" i="3"/>
  <c r="D16" i="3"/>
  <c r="D15" i="3"/>
  <c r="D14" i="3"/>
  <c r="D13" i="3"/>
  <c r="D12" i="3"/>
  <c r="D11" i="3"/>
  <c r="F75" i="1"/>
  <c r="F64" i="1"/>
  <c r="D49" i="1"/>
  <c r="D50" i="1"/>
  <c r="D60" i="1" s="1"/>
  <c r="D51" i="1"/>
  <c r="D52" i="1"/>
  <c r="D53" i="1"/>
  <c r="F69" i="1" s="1"/>
  <c r="F72" i="1" s="1"/>
  <c r="D54" i="1"/>
  <c r="D55" i="1"/>
  <c r="D56" i="1"/>
  <c r="D57" i="1"/>
  <c r="D58" i="1"/>
  <c r="D48" i="1"/>
  <c r="F67" i="1"/>
  <c r="F66" i="1"/>
  <c r="F65" i="1"/>
  <c r="E60" i="1"/>
  <c r="E23" i="1"/>
  <c r="D16" i="1"/>
  <c r="F27" i="1" s="1"/>
  <c r="F32" i="1" s="1"/>
  <c r="D18" i="1"/>
  <c r="F29" i="1" s="1"/>
  <c r="D15" i="1"/>
  <c r="D17" i="1"/>
  <c r="F28" i="1" s="1"/>
  <c r="D13" i="1"/>
  <c r="D14" i="1"/>
  <c r="D12" i="1"/>
  <c r="D23" i="1" s="1"/>
  <c r="D19" i="1"/>
  <c r="F30" i="1" s="1"/>
  <c r="D20" i="1"/>
  <c r="D21" i="1"/>
  <c r="D11" i="1"/>
  <c r="F61" i="3" l="1"/>
  <c r="F64" i="3" s="1"/>
  <c r="D53" i="3"/>
  <c r="F28" i="3"/>
  <c r="F31" i="3" s="1"/>
  <c r="F67" i="3"/>
  <c r="F65" i="3"/>
  <c r="D20" i="3"/>
  <c r="F73" i="1"/>
  <c r="F35" i="1"/>
  <c r="F32" i="3" l="1"/>
  <c r="F34" i="3"/>
  <c r="F36" i="1"/>
  <c r="F38" i="1"/>
</calcChain>
</file>

<file path=xl/sharedStrings.xml><?xml version="1.0" encoding="utf-8"?>
<sst xmlns="http://schemas.openxmlformats.org/spreadsheetml/2006/main" count="165" uniqueCount="51">
  <si>
    <t>Seller Note</t>
  </si>
  <si>
    <t>Total</t>
  </si>
  <si>
    <t>Pro Forma Monthly Cash Flow</t>
  </si>
  <si>
    <t>Projected Debt Payments</t>
  </si>
  <si>
    <t>Debt Service Coverage</t>
  </si>
  <si>
    <t>Escrow Cash</t>
  </si>
  <si>
    <t xml:space="preserve">Contingency Payment 1 </t>
  </si>
  <si>
    <t xml:space="preserve">Contingency Payment 2 </t>
  </si>
  <si>
    <t>PACE Equity</t>
  </si>
  <si>
    <t>Buyer/Operator Cash</t>
  </si>
  <si>
    <t>Buyer/Investor Cash</t>
  </si>
  <si>
    <t>Total Payments</t>
  </si>
  <si>
    <t>Bank Loan 1</t>
  </si>
  <si>
    <t>Bank Loan 2</t>
  </si>
  <si>
    <t>TOTAL PUCHASE PRICE</t>
  </si>
  <si>
    <t>SOURCES</t>
  </si>
  <si>
    <t>NOTE</t>
  </si>
  <si>
    <t>DEBT NOTE</t>
  </si>
  <si>
    <t>TERM  (MONTHS)</t>
  </si>
  <si>
    <t>RATE</t>
  </si>
  <si>
    <t>MONTHLY PAYMENT</t>
  </si>
  <si>
    <t>AMOUNT</t>
  </si>
  <si>
    <t>% OF PP</t>
  </si>
  <si>
    <t>DEAL STRUCTURE 1</t>
  </si>
  <si>
    <t>CAPITAL STACK BUILDER</t>
  </si>
  <si>
    <t>Remaining Monthly Cash Flow</t>
  </si>
  <si>
    <t>*Cells with blue text can be manipulated for your scenarios.</t>
  </si>
  <si>
    <t>DEAL STRUCTURE 2</t>
  </si>
  <si>
    <t>Need help with you next acquisition?</t>
  </si>
  <si>
    <t>EDGE Business Advisors</t>
  </si>
  <si>
    <t>The Buyer's EDGE Club</t>
  </si>
  <si>
    <t>https://thebuyersedgeclub.buyselledge.com</t>
  </si>
  <si>
    <t>Licensed Business Brokers</t>
  </si>
  <si>
    <t>Over $100MM in deal experience</t>
  </si>
  <si>
    <t>buyselledge.com</t>
  </si>
  <si>
    <t>Call:  404.940.5748</t>
  </si>
  <si>
    <t>Email:  inquiry@buyselledge.com</t>
  </si>
  <si>
    <t>Typically 1-3% is offered as escrow with a binding offer.</t>
  </si>
  <si>
    <t>Learn more about this unique option for equity investments. (Real Estate Required)</t>
  </si>
  <si>
    <t>https://www.pace-equity.com</t>
  </si>
  <si>
    <t>EDGE NOTE</t>
  </si>
  <si>
    <t>Learn more about The EDGE Capital Exchange to find investors and operators for your deals.</t>
  </si>
  <si>
    <t>The EDGE Capital Exchange</t>
  </si>
  <si>
    <t>Preferred Equity</t>
  </si>
  <si>
    <t>Advanced deal structuring tool</t>
  </si>
  <si>
    <t>For small business deals less than $10 million, SBA 7(a) lending program will likely be utilized by bank</t>
  </si>
  <si>
    <t>Seller Notes are common ways to get acquisitions done for deals less than $10 million</t>
  </si>
  <si>
    <t>Contingency Payments, also known as Earnout Payments, are utilized to incentive key aspects of a transition</t>
  </si>
  <si>
    <r>
      <t xml:space="preserve">Banks want to see number higher than 1.3.  </t>
    </r>
    <r>
      <rPr>
        <b/>
        <sz val="11"/>
        <color theme="1"/>
        <rFont val="Poppins Regular"/>
      </rPr>
      <t>You must understand Debt Service Coverage (DSC)!</t>
    </r>
  </si>
  <si>
    <t>Mezzanine Debt</t>
  </si>
  <si>
    <t>USEFUL LINKS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</si>
</sst>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30">
    <font>
      <sz val="12"/>
      <color theme="1"/>
      <name val="Aptos Narrow"/>
      <family val="2"/>
      <scheme val="minor"/>
    </font>
    <font>
      <sz val="12"/>
      <color theme="1"/>
      <name val="Poppins Regular"/>
    </font>
    <font>
      <b/>
      <sz val="12"/>
      <color theme="1"/>
      <name val="Poppins Regular"/>
    </font>
    <font>
      <sz val="12"/>
      <color theme="1"/>
      <name val="Arial"/>
      <family val="2"/>
    </font>
    <font>
      <b/>
      <sz val="12"/>
      <name val="Poppins Regular"/>
    </font>
    <font>
      <sz val="12"/>
      <name val="Poppins Regular"/>
    </font>
    <font>
      <b/>
      <sz val="18"/>
      <color theme="0"/>
      <name val="Poppins Regular"/>
    </font>
    <font>
      <sz val="22"/>
      <color theme="0"/>
      <name val="Poppins Regular"/>
    </font>
    <font>
      <b/>
      <sz val="14"/>
      <color theme="1"/>
      <name val="Arial"/>
      <family val="2"/>
    </font>
    <font>
      <b/>
      <sz val="12"/>
      <color rgb="FF596D7A"/>
      <name val="Poppins Regular"/>
    </font>
    <font>
      <b/>
      <sz val="14"/>
      <color rgb="FF596D7A"/>
      <name val="Poppins Regular"/>
    </font>
    <font>
      <sz val="14"/>
      <color theme="1"/>
      <name val="Poppins Regular"/>
    </font>
    <font>
      <sz val="10"/>
      <color theme="1"/>
      <name val="Poppins Regular"/>
    </font>
    <font>
      <sz val="8"/>
      <name val="Aptos Narrow"/>
      <family val="2"/>
      <scheme val="minor"/>
    </font>
    <font>
      <b/>
      <sz val="14"/>
      <color rgb="FF596D7A"/>
      <name val="Poppins Bold"/>
    </font>
    <font>
      <b/>
      <sz val="14"/>
      <color theme="1"/>
      <name val="Poppins Bold"/>
    </font>
    <font>
      <sz val="14"/>
      <color theme="1"/>
      <name val="Poppins Bold"/>
    </font>
    <font>
      <b/>
      <sz val="14"/>
      <color theme="3" tint="0.249977111117893"/>
      <name val="Poppins Bold"/>
    </font>
    <font>
      <b/>
      <sz val="28"/>
      <color rgb="FF596D7A"/>
      <name val="Poppins Regular"/>
    </font>
    <font>
      <i/>
      <sz val="12"/>
      <color rgb="FF0070C0"/>
      <name val="Poppins Regular"/>
    </font>
    <font>
      <u/>
      <sz val="12"/>
      <color theme="10"/>
      <name val="Aptos Narrow"/>
      <family val="2"/>
      <scheme val="minor"/>
    </font>
    <font>
      <b/>
      <sz val="12"/>
      <color rgb="FFFA7E58"/>
      <name val="Poppins Regular"/>
    </font>
    <font>
      <sz val="12"/>
      <color rgb="FFFA7E58"/>
      <name val="Poppins Regular"/>
    </font>
    <font>
      <sz val="12"/>
      <color rgb="FF596D7A"/>
      <name val="Poppins Regular"/>
    </font>
    <font>
      <sz val="11"/>
      <color theme="1"/>
      <name val="Poppins Regular"/>
    </font>
    <font>
      <b/>
      <sz val="11"/>
      <color rgb="FFFA7E58"/>
      <name val="Poppins Regular"/>
    </font>
    <font>
      <sz val="11"/>
      <name val="Poppins Regular"/>
    </font>
    <font>
      <b/>
      <sz val="11"/>
      <color theme="1"/>
      <name val="Poppins Regular"/>
    </font>
    <font>
      <sz val="12"/>
      <color theme="3" tint="0.249977111117893"/>
      <name val="Poppins Regular"/>
    </font>
    <font>
      <b/>
      <sz val="10"/>
      <color theme="1"/>
      <name val="Poppins Regular"/>
    </font>
  </fonts>
  <fills count="4">
    <fill>
      <patternFill patternType="none"/>
    </fill>
    <fill>
      <patternFill patternType="gray125"/>
    </fill>
    <fill>
      <patternFill patternType="solid">
        <fgColor rgb="FF596D7A"/>
        <bgColor indexed="64"/>
      </patternFill>
    </fill>
    <fill>
      <patternFill patternType="solid">
        <fgColor rgb="FFF6F3EC"/>
        <bgColor indexed="64"/>
      </patternFill>
    </fill>
  </fills>
  <borders count="2">
    <border>
      <left/>
      <right/>
      <top/>
      <bottom/>
      <diagonal/>
    </border>
    <border>
      <left/>
      <right/>
      <top/>
      <bottom style="thin">
        <color rgb="FF596D7A"/>
      </bottom>
      <diagonal/>
    </border>
  </borders>
  <cellStyleXfs count="2">
    <xf numFmtId="0" fontId="0" fillId="0" borderId="0"/>
    <xf numFmtId="0" fontId="20" fillId="0" borderId="0" applyNumberFormat="0" applyFill="0" applyBorder="0" applyAlignment="0" applyProtection="0"/>
  </cellStyleXfs>
  <cellXfs count="48">
    <xf numFmtId="0" fontId="0" fillId="0" borderId="0" xfId="0"/>
    <xf numFmtId="0" fontId="1" fillId="0" borderId="0" xfId="0" applyFont="1"/>
    <xf numFmtId="0" fontId="2" fillId="0" borderId="0" xfId="0" applyFont="1"/>
    <xf numFmtId="0" fontId="3" fillId="0" borderId="0" xfId="0" applyFont="1"/>
    <xf numFmtId="0" fontId="4" fillId="0" borderId="0" xfId="0" applyFont="1" applyFill="1"/>
    <xf numFmtId="0" fontId="5" fillId="0" borderId="0" xfId="0" applyFont="1" applyFill="1"/>
    <xf numFmtId="0" fontId="1" fillId="2" borderId="0" xfId="0" applyFont="1" applyFill="1"/>
    <xf numFmtId="0" fontId="8" fillId="0" borderId="0" xfId="0" applyFont="1"/>
    <xf numFmtId="0" fontId="11" fillId="0" borderId="0" xfId="0" applyFont="1" applyAlignment="1">
      <alignment wrapText="1"/>
    </xf>
    <xf numFmtId="0" fontId="10" fillId="3" borderId="1" xfId="0" applyFont="1" applyFill="1" applyBorder="1" applyAlignment="1">
      <alignment wrapText="1"/>
    </xf>
    <xf numFmtId="0" fontId="12" fillId="0" borderId="0" xfId="0" applyFont="1"/>
    <xf numFmtId="0" fontId="14" fillId="3" borderId="1" xfId="0" applyFont="1" applyFill="1" applyBorder="1"/>
    <xf numFmtId="0" fontId="14" fillId="3" borderId="1" xfId="0" applyFont="1" applyFill="1" applyBorder="1" applyAlignment="1">
      <alignment horizontal="right"/>
    </xf>
    <xf numFmtId="0" fontId="15" fillId="0" borderId="0" xfId="0" applyFont="1"/>
    <xf numFmtId="0" fontId="16" fillId="0" borderId="0" xfId="0" applyFont="1" applyAlignment="1">
      <alignment wrapText="1"/>
    </xf>
    <xf numFmtId="6" fontId="17" fillId="0" borderId="0" xfId="0" applyNumberFormat="1" applyFont="1"/>
    <xf numFmtId="0" fontId="1" fillId="3" borderId="0" xfId="0" applyFont="1" applyFill="1"/>
    <xf numFmtId="0" fontId="18" fillId="3" borderId="0" xfId="0" applyFont="1" applyFill="1"/>
    <xf numFmtId="0" fontId="19" fillId="0" borderId="0" xfId="0" applyFont="1"/>
    <xf numFmtId="0" fontId="6" fillId="2" borderId="0" xfId="0" applyFont="1" applyFill="1" applyAlignment="1">
      <alignment vertical="center"/>
    </xf>
    <xf numFmtId="0" fontId="7" fillId="2" borderId="0" xfId="0" applyFont="1" applyFill="1" applyAlignment="1">
      <alignment vertical="center"/>
    </xf>
    <xf numFmtId="0" fontId="1" fillId="0" borderId="0" xfId="0" applyFont="1" applyAlignment="1">
      <alignment vertical="center"/>
    </xf>
    <xf numFmtId="0" fontId="1" fillId="3" borderId="0" xfId="0" applyFont="1" applyFill="1" applyAlignment="1">
      <alignment vertical="center"/>
    </xf>
    <xf numFmtId="0" fontId="21" fillId="0" borderId="0" xfId="0" applyFont="1"/>
    <xf numFmtId="0" fontId="1" fillId="0" borderId="0" xfId="0" applyFont="1" applyAlignment="1">
      <alignment horizontal="right"/>
    </xf>
    <xf numFmtId="0" fontId="22" fillId="0" borderId="0" xfId="1" applyFont="1" applyAlignment="1">
      <alignment horizontal="right"/>
    </xf>
    <xf numFmtId="0" fontId="9" fillId="0" borderId="0" xfId="0" applyFont="1"/>
    <xf numFmtId="0" fontId="23" fillId="0" borderId="0" xfId="0" applyFont="1"/>
    <xf numFmtId="0" fontId="9" fillId="0" borderId="0" xfId="0" applyFont="1" applyAlignment="1">
      <alignment horizontal="right"/>
    </xf>
    <xf numFmtId="0" fontId="24" fillId="0" borderId="0" xfId="0" applyFont="1"/>
    <xf numFmtId="0" fontId="25" fillId="0" borderId="0" xfId="1" applyFont="1"/>
    <xf numFmtId="0" fontId="26" fillId="0" borderId="0" xfId="0" applyFont="1" applyFill="1"/>
    <xf numFmtId="0" fontId="25" fillId="0" borderId="0" xfId="0" applyFont="1"/>
    <xf numFmtId="6" fontId="1" fillId="0" borderId="0" xfId="0" applyNumberFormat="1" applyFont="1"/>
    <xf numFmtId="10" fontId="28" fillId="0" borderId="0" xfId="0" applyNumberFormat="1" applyFont="1"/>
    <xf numFmtId="0" fontId="29" fillId="0" borderId="0" xfId="0" applyFont="1"/>
    <xf numFmtId="6" fontId="2" fillId="0" borderId="0" xfId="0" applyNumberFormat="1" applyFont="1"/>
    <xf numFmtId="10" fontId="2" fillId="0" borderId="0" xfId="0" applyNumberFormat="1" applyFont="1"/>
    <xf numFmtId="0" fontId="27" fillId="0" borderId="0" xfId="0" applyFont="1"/>
    <xf numFmtId="0" fontId="10" fillId="3" borderId="1" xfId="0" applyFont="1" applyFill="1" applyBorder="1" applyAlignment="1">
      <alignment horizontal="right" wrapText="1"/>
    </xf>
    <xf numFmtId="0" fontId="10" fillId="3" borderId="1" xfId="0" applyFont="1" applyFill="1" applyBorder="1" applyAlignment="1">
      <alignment horizontal="left" wrapText="1"/>
    </xf>
    <xf numFmtId="0" fontId="24" fillId="0" borderId="0" xfId="0" applyFont="1" applyAlignment="1">
      <alignment wrapText="1"/>
    </xf>
    <xf numFmtId="0" fontId="4" fillId="0" borderId="0" xfId="0" applyFont="1" applyFill="1" applyAlignment="1">
      <alignment horizontal="right"/>
    </xf>
    <xf numFmtId="0" fontId="4" fillId="0" borderId="0" xfId="0" applyFont="1" applyFill="1" applyAlignment="1">
      <alignment horizontal="left"/>
    </xf>
    <xf numFmtId="0" fontId="28" fillId="0" borderId="0" xfId="0" applyFont="1"/>
    <xf numFmtId="0" fontId="2" fillId="0" borderId="0" xfId="0" applyFont="1" applyAlignment="1">
      <alignment horizontal="right"/>
    </xf>
    <xf numFmtId="6" fontId="28" fillId="0" borderId="0" xfId="0" applyNumberFormat="1" applyFont="1"/>
    <xf numFmtId="2" fontId="1" fillId="0" borderId="0" xfId="0" applyNumberFormat="1" applyFont="1"/>
  </cellXfs>
  <cellStyles count="2">
    <cellStyle name="Hyperlink" xfId="1" builtinId="8"/>
    <cellStyle name="Normal" xfId="0" builtinId="0"/>
  </cellStyles>
  <dxfs count="0"/>
  <tableStyles count="0" defaultTableStyle="TableStyleMedium2" defaultPivotStyle="PivotStyleLight16"/>
  <colors>
    <mruColors>
      <color rgb="FF596D7A"/>
      <color rgb="FFFA7E58"/>
      <color rgb="FFF6F3EC"/>
      <color rgb="FF7AAC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3987801</xdr:colOff>
      <xdr:row>2</xdr:row>
      <xdr:rowOff>25401</xdr:rowOff>
    </xdr:from>
    <xdr:to>
      <xdr:col>7</xdr:col>
      <xdr:colOff>5219700</xdr:colOff>
      <xdr:row>2</xdr:row>
      <xdr:rowOff>542799</xdr:rowOff>
    </xdr:to>
    <xdr:pic>
      <xdr:nvPicPr>
        <xdr:cNvPr id="2" name="Picture 1" descr="The Buyers EDGE Club logo - grey text">
          <a:extLst>
            <a:ext uri="{FF2B5EF4-FFF2-40B4-BE49-F238E27FC236}">
              <a16:creationId xmlns:a16="http://schemas.microsoft.com/office/drawing/2014/main" id="{196CF02D-23B3-0A09-EF0D-39008C67435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09201" y="406401"/>
          <a:ext cx="1231899" cy="5173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38100</xdr:colOff>
      <xdr:row>84</xdr:row>
      <xdr:rowOff>127000</xdr:rowOff>
    </xdr:from>
    <xdr:to>
      <xdr:col>8</xdr:col>
      <xdr:colOff>0</xdr:colOff>
      <xdr:row>90</xdr:row>
      <xdr:rowOff>190500</xdr:rowOff>
    </xdr:to>
    <xdr:sp macro="" textlink="">
      <xdr:nvSpPr>
        <xdr:cNvPr id="3" name="TextBox 2">
          <a:extLst>
            <a:ext uri="{FF2B5EF4-FFF2-40B4-BE49-F238E27FC236}">
              <a16:creationId xmlns:a16="http://schemas.microsoft.com/office/drawing/2014/main" id="{B8539C51-BE82-6483-2EC0-0B2054E06F5E}"/>
            </a:ext>
          </a:extLst>
        </xdr:cNvPr>
        <xdr:cNvSpPr txBox="1"/>
      </xdr:nvSpPr>
      <xdr:spPr>
        <a:xfrm>
          <a:off x="355600" y="19507200"/>
          <a:ext cx="11239500" cy="1511300"/>
        </a:xfrm>
        <a:prstGeom prst="rect">
          <a:avLst/>
        </a:prstGeom>
        <a:solidFill>
          <a:schemeClr val="lt1"/>
        </a:solidFill>
        <a:ln w="9525" cmpd="sng">
          <a:solidFill>
            <a:srgbClr val="596D7A"/>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1" i="1">
              <a:solidFill>
                <a:srgbClr val="596D7A"/>
              </a:solidFill>
              <a:latin typeface="Poppins" pitchFamily="2" charset="77"/>
              <a:cs typeface="Poppins" pitchFamily="2" charset="77"/>
            </a:rPr>
            <a:t>Disclaimer:</a:t>
          </a:r>
          <a:r>
            <a:rPr lang="en-US" b="0" i="1" baseline="0">
              <a:solidFill>
                <a:srgbClr val="596D7A"/>
              </a:solidFill>
              <a:latin typeface="Poppins" pitchFamily="2" charset="77"/>
              <a:cs typeface="Poppins" pitchFamily="2" charset="77"/>
            </a:rPr>
            <a:t>  </a:t>
          </a:r>
          <a:r>
            <a:rPr lang="en-US" i="1">
              <a:solidFill>
                <a:srgbClr val="596D7A"/>
              </a:solidFill>
              <a:latin typeface="Poppins" pitchFamily="2" charset="77"/>
              <a:cs typeface="Poppins" pitchFamily="2" charset="77"/>
            </a:rPr>
            <a:t>The templates provided in The Buyer’s EDGE Club are for general informational purposes only and are not intended as a substitute for professional advice. While every effort is made to ensure that the information is accurate and up-to-date, EDGE Business Advisors and The Buyer’s EDGE Club do not guarantee its completeness, accuracy, or suitability for any specific purpose. Users are strongly encouraged to consult with qualified professionals regarding their individual circumstances before acting on any information contained in these templates. By using these materials, you acknowledge that your reliance on them is solely at your own risk, and EDGE Business Advisors assumes no responsibility or liability for any errors, omissions, or consequences arising from their use.</a:t>
          </a:r>
          <a:endParaRPr lang="en-US" sz="1100" i="1">
            <a:solidFill>
              <a:srgbClr val="596D7A"/>
            </a:solidFill>
            <a:latin typeface="Poppins" pitchFamily="2" charset="77"/>
            <a:cs typeface="Poppins" pitchFamily="2" charset="77"/>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3987801</xdr:colOff>
      <xdr:row>2</xdr:row>
      <xdr:rowOff>25401</xdr:rowOff>
    </xdr:from>
    <xdr:to>
      <xdr:col>7</xdr:col>
      <xdr:colOff>5219700</xdr:colOff>
      <xdr:row>2</xdr:row>
      <xdr:rowOff>542799</xdr:rowOff>
    </xdr:to>
    <xdr:pic>
      <xdr:nvPicPr>
        <xdr:cNvPr id="2" name="Picture 1" descr="The Buyers EDGE Club logo - grey text">
          <a:extLst>
            <a:ext uri="{FF2B5EF4-FFF2-40B4-BE49-F238E27FC236}">
              <a16:creationId xmlns:a16="http://schemas.microsoft.com/office/drawing/2014/main" id="{8CE29885-AA04-2044-8604-577DA796FB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09201" y="406401"/>
          <a:ext cx="1231899" cy="5173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38100</xdr:colOff>
      <xdr:row>76</xdr:row>
      <xdr:rowOff>127000</xdr:rowOff>
    </xdr:from>
    <xdr:to>
      <xdr:col>8</xdr:col>
      <xdr:colOff>0</xdr:colOff>
      <xdr:row>82</xdr:row>
      <xdr:rowOff>190500</xdr:rowOff>
    </xdr:to>
    <xdr:sp macro="" textlink="">
      <xdr:nvSpPr>
        <xdr:cNvPr id="3" name="TextBox 2">
          <a:extLst>
            <a:ext uri="{FF2B5EF4-FFF2-40B4-BE49-F238E27FC236}">
              <a16:creationId xmlns:a16="http://schemas.microsoft.com/office/drawing/2014/main" id="{0BC9F461-9FB8-B942-9CD8-2F2B9A1AAF47}"/>
            </a:ext>
          </a:extLst>
        </xdr:cNvPr>
        <xdr:cNvSpPr txBox="1"/>
      </xdr:nvSpPr>
      <xdr:spPr>
        <a:xfrm>
          <a:off x="355600" y="19177000"/>
          <a:ext cx="11239500" cy="1511300"/>
        </a:xfrm>
        <a:prstGeom prst="rect">
          <a:avLst/>
        </a:prstGeom>
        <a:solidFill>
          <a:schemeClr val="lt1"/>
        </a:solidFill>
        <a:ln w="9525" cmpd="sng">
          <a:solidFill>
            <a:srgbClr val="596D7A"/>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1" i="1">
              <a:solidFill>
                <a:srgbClr val="596D7A"/>
              </a:solidFill>
              <a:latin typeface="Poppins" pitchFamily="2" charset="77"/>
              <a:cs typeface="Poppins" pitchFamily="2" charset="77"/>
            </a:rPr>
            <a:t>Disclaimer:</a:t>
          </a:r>
          <a:r>
            <a:rPr lang="en-US" b="0" i="1" baseline="0">
              <a:solidFill>
                <a:srgbClr val="596D7A"/>
              </a:solidFill>
              <a:latin typeface="Poppins" pitchFamily="2" charset="77"/>
              <a:cs typeface="Poppins" pitchFamily="2" charset="77"/>
            </a:rPr>
            <a:t>  </a:t>
          </a:r>
          <a:r>
            <a:rPr lang="en-US" i="1">
              <a:solidFill>
                <a:srgbClr val="596D7A"/>
              </a:solidFill>
              <a:latin typeface="Poppins" pitchFamily="2" charset="77"/>
              <a:cs typeface="Poppins" pitchFamily="2" charset="77"/>
            </a:rPr>
            <a:t>The templates provided in The Buyer’s EDGE Club are for general informational purposes only and are not intended as a substitute for professional advice. While every effort is made to ensure that the information is accurate and up-to-date, EDGE Business Advisors and The Buyer’s EDGE Club do not guarantee its completeness, accuracy, or suitability for any specific purpose. Users are strongly encouraged to consult with qualified professionals regarding their individual circumstances before acting on any information contained in these templates. By using these materials, you acknowledge that your reliance on them is solely at your own risk, and EDGE Business Advisors assumes no responsibility or liability for any errors, omissions, or consequences arising from their use.</a:t>
          </a:r>
          <a:endParaRPr lang="en-US" sz="1100" i="1">
            <a:solidFill>
              <a:srgbClr val="596D7A"/>
            </a:solidFill>
            <a:latin typeface="Poppins" pitchFamily="2" charset="77"/>
            <a:cs typeface="Poppins" pitchFamily="2" charset="77"/>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ace-equity.com/" TargetMode="External"/><Relationship Id="rId2" Type="http://schemas.openxmlformats.org/officeDocument/2006/relationships/hyperlink" Target="https://buyselledge.com/" TargetMode="External"/><Relationship Id="rId1" Type="http://schemas.openxmlformats.org/officeDocument/2006/relationships/hyperlink" Target="https://thebuyersedgeclub.buyselledge.com/" TargetMode="External"/><Relationship Id="rId5" Type="http://schemas.openxmlformats.org/officeDocument/2006/relationships/drawing" Target="../drawings/drawing1.xml"/><Relationship Id="rId4" Type="http://schemas.openxmlformats.org/officeDocument/2006/relationships/hyperlink" Target="https://thebuyersedgeclub.buyselledge.com/plans/1507772?bundle_token=c86028edcea37e2d8da3478f31cbbd8e&amp;utm_source=manua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thebuyersedgeclub.buyselledge.com/plans/1507772?bundle_token=c86028edcea37e2d8da3478f31cbbd8e&amp;utm_source=manual" TargetMode="External"/><Relationship Id="rId2" Type="http://schemas.openxmlformats.org/officeDocument/2006/relationships/hyperlink" Target="https://buyselledge.com/" TargetMode="External"/><Relationship Id="rId1" Type="http://schemas.openxmlformats.org/officeDocument/2006/relationships/hyperlink" Target="https://thebuyersedgeclub.buyselledge.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6462F-99D9-1142-9D39-C99D01B8E558}">
  <sheetPr>
    <pageSetUpPr fitToPage="1"/>
  </sheetPr>
  <dimension ref="B2:M89"/>
  <sheetViews>
    <sheetView zoomScaleNormal="100" workbookViewId="0">
      <selection activeCell="K19" sqref="K19"/>
    </sheetView>
  </sheetViews>
  <sheetFormatPr baseColWidth="10" defaultRowHeight="19"/>
  <cols>
    <col min="1" max="1" width="4.1640625" style="1" customWidth="1"/>
    <col min="2" max="2" width="2.1640625" style="1" customWidth="1"/>
    <col min="3" max="3" width="28.83203125" style="1" customWidth="1"/>
    <col min="4" max="4" width="17.33203125" style="1" customWidth="1"/>
    <col min="5" max="5" width="11" style="1" bestFit="1" customWidth="1"/>
    <col min="6" max="6" width="13.5" style="1" customWidth="1"/>
    <col min="7" max="7" width="3.33203125" style="1" customWidth="1"/>
    <col min="8" max="8" width="71.83203125" style="1" customWidth="1"/>
    <col min="9" max="9" width="6.33203125" style="1" customWidth="1"/>
    <col min="10" max="10" width="102.6640625" style="1" customWidth="1"/>
    <col min="11" max="11" width="34.1640625" style="1" customWidth="1"/>
    <col min="12" max="16384" width="10.83203125" style="1"/>
  </cols>
  <sheetData>
    <row r="2" spans="2:11" ht="11" customHeight="1">
      <c r="B2" s="16"/>
      <c r="C2" s="16"/>
      <c r="D2" s="16"/>
      <c r="E2" s="16"/>
      <c r="F2" s="16"/>
      <c r="G2" s="16"/>
      <c r="H2" s="16"/>
      <c r="J2" s="16"/>
      <c r="K2" s="16"/>
    </row>
    <row r="3" spans="2:11" ht="46" customHeight="1">
      <c r="B3" s="17" t="s">
        <v>24</v>
      </c>
      <c r="C3" s="22"/>
      <c r="D3" s="16"/>
      <c r="E3" s="16"/>
      <c r="F3" s="16"/>
      <c r="G3" s="16"/>
      <c r="H3" s="16"/>
      <c r="J3" s="16"/>
      <c r="K3" s="16"/>
    </row>
    <row r="4" spans="2:11" ht="14" customHeight="1">
      <c r="B4" s="16"/>
      <c r="C4" s="16"/>
      <c r="D4" s="16"/>
      <c r="E4" s="16"/>
      <c r="F4" s="16"/>
      <c r="G4" s="16"/>
      <c r="H4" s="16"/>
      <c r="J4" s="16"/>
      <c r="K4" s="16"/>
    </row>
    <row r="5" spans="2:11" s="21" customFormat="1" ht="26" customHeight="1">
      <c r="B5" s="19"/>
      <c r="C5" s="19" t="s">
        <v>23</v>
      </c>
      <c r="D5" s="20"/>
      <c r="E5" s="20"/>
      <c r="F5" s="20"/>
      <c r="G5" s="20"/>
      <c r="H5" s="20"/>
      <c r="J5" s="20"/>
      <c r="K5" s="20"/>
    </row>
    <row r="6" spans="2:11" ht="10" customHeight="1"/>
    <row r="7" spans="2:11" ht="22">
      <c r="B7" s="7"/>
      <c r="C7" s="13" t="s">
        <v>14</v>
      </c>
      <c r="D7" s="15">
        <v>5000000</v>
      </c>
      <c r="E7" s="3"/>
      <c r="F7" s="3"/>
      <c r="G7" s="3"/>
      <c r="H7" s="18" t="s">
        <v>26</v>
      </c>
      <c r="I7" s="3"/>
      <c r="J7" s="3"/>
    </row>
    <row r="8" spans="2:11" ht="11" customHeight="1">
      <c r="B8" s="3"/>
      <c r="C8" s="3"/>
      <c r="D8" s="3"/>
      <c r="E8" s="3"/>
      <c r="F8" s="3"/>
      <c r="G8" s="3"/>
      <c r="H8" s="3"/>
      <c r="I8" s="3"/>
      <c r="J8" s="3"/>
    </row>
    <row r="9" spans="2:11" s="13" customFormat="1" ht="22">
      <c r="B9" s="11"/>
      <c r="C9" s="11" t="s">
        <v>15</v>
      </c>
      <c r="D9" s="12" t="s">
        <v>21</v>
      </c>
      <c r="E9" s="12" t="s">
        <v>22</v>
      </c>
      <c r="F9" s="11"/>
      <c r="G9" s="11"/>
      <c r="H9" s="11" t="s">
        <v>16</v>
      </c>
      <c r="J9" s="11" t="s">
        <v>40</v>
      </c>
      <c r="K9" s="11" t="s">
        <v>50</v>
      </c>
    </row>
    <row r="10" spans="2:11" s="4" customFormat="1" ht="11" customHeight="1"/>
    <row r="11" spans="2:11">
      <c r="C11" s="1" t="s">
        <v>5</v>
      </c>
      <c r="D11" s="33">
        <f>D$7*E11</f>
        <v>50000</v>
      </c>
      <c r="E11" s="34">
        <v>0.01</v>
      </c>
      <c r="J11" s="29" t="s">
        <v>37</v>
      </c>
      <c r="K11" s="29"/>
    </row>
    <row r="12" spans="2:11">
      <c r="C12" s="1" t="s">
        <v>9</v>
      </c>
      <c r="D12" s="33">
        <f>D$7*E12</f>
        <v>200000</v>
      </c>
      <c r="E12" s="34">
        <v>0.04</v>
      </c>
      <c r="H12" s="35"/>
      <c r="I12" s="2"/>
      <c r="J12" s="38"/>
      <c r="K12" s="29"/>
    </row>
    <row r="13" spans="2:11">
      <c r="C13" s="1" t="s">
        <v>10</v>
      </c>
      <c r="D13" s="33">
        <f>D$7*E13</f>
        <v>750000</v>
      </c>
      <c r="E13" s="34">
        <v>0.15</v>
      </c>
      <c r="H13" s="35"/>
      <c r="I13" s="2"/>
      <c r="J13" s="29" t="s">
        <v>41</v>
      </c>
      <c r="K13" s="30" t="s">
        <v>42</v>
      </c>
    </row>
    <row r="14" spans="2:11">
      <c r="C14" s="1" t="s">
        <v>8</v>
      </c>
      <c r="D14" s="33">
        <f>D$7*E14</f>
        <v>0</v>
      </c>
      <c r="E14" s="34">
        <v>0</v>
      </c>
      <c r="J14" s="29" t="s">
        <v>38</v>
      </c>
      <c r="K14" s="30" t="s">
        <v>39</v>
      </c>
    </row>
    <row r="15" spans="2:11">
      <c r="C15" s="1" t="s">
        <v>43</v>
      </c>
      <c r="D15" s="33">
        <f>D$7*E15</f>
        <v>0</v>
      </c>
      <c r="E15" s="34">
        <v>0</v>
      </c>
      <c r="J15" s="29" t="s">
        <v>44</v>
      </c>
      <c r="K15" s="29"/>
    </row>
    <row r="16" spans="2:11">
      <c r="C16" s="1" t="s">
        <v>49</v>
      </c>
      <c r="D16" s="33">
        <f>D$7*E16</f>
        <v>500000</v>
      </c>
      <c r="E16" s="34">
        <v>0.1</v>
      </c>
      <c r="J16" s="29"/>
      <c r="K16" s="29"/>
    </row>
    <row r="17" spans="2:13">
      <c r="C17" s="1" t="s">
        <v>12</v>
      </c>
      <c r="D17" s="33">
        <f>D$7*E17</f>
        <v>1750000</v>
      </c>
      <c r="E17" s="34">
        <v>0.35</v>
      </c>
      <c r="H17" s="10"/>
      <c r="J17" s="29" t="s">
        <v>45</v>
      </c>
      <c r="K17" s="29"/>
    </row>
    <row r="18" spans="2:13">
      <c r="C18" s="1" t="s">
        <v>13</v>
      </c>
      <c r="D18" s="33">
        <f>D$7*E18</f>
        <v>750000</v>
      </c>
      <c r="E18" s="34">
        <v>0.15</v>
      </c>
      <c r="H18" s="10"/>
      <c r="J18" s="29"/>
      <c r="K18" s="29"/>
    </row>
    <row r="19" spans="2:13">
      <c r="C19" s="1" t="s">
        <v>0</v>
      </c>
      <c r="D19" s="33">
        <f>D$7*E19</f>
        <v>750000</v>
      </c>
      <c r="E19" s="34">
        <v>0.15</v>
      </c>
      <c r="H19" s="10"/>
      <c r="J19" s="29" t="s">
        <v>46</v>
      </c>
      <c r="K19" s="32"/>
    </row>
    <row r="20" spans="2:13">
      <c r="C20" s="1" t="s">
        <v>6</v>
      </c>
      <c r="D20" s="33">
        <f>D$7*E20</f>
        <v>125000</v>
      </c>
      <c r="E20" s="34">
        <v>2.5000000000000001E-2</v>
      </c>
      <c r="H20" s="10"/>
      <c r="J20" s="29" t="s">
        <v>47</v>
      </c>
      <c r="K20" s="32"/>
    </row>
    <row r="21" spans="2:13">
      <c r="C21" s="1" t="s">
        <v>7</v>
      </c>
      <c r="D21" s="33">
        <f>D$7*E21</f>
        <v>125000</v>
      </c>
      <c r="E21" s="34">
        <v>2.5000000000000001E-2</v>
      </c>
      <c r="H21" s="10"/>
      <c r="J21" s="29"/>
      <c r="K21" s="29"/>
    </row>
    <row r="22" spans="2:13" ht="8" customHeight="1">
      <c r="H22" s="10"/>
      <c r="J22" s="29"/>
      <c r="K22" s="29"/>
    </row>
    <row r="23" spans="2:13">
      <c r="B23" s="2"/>
      <c r="C23" s="2" t="s">
        <v>1</v>
      </c>
      <c r="D23" s="36">
        <f>SUM(D10:D22)</f>
        <v>5000000</v>
      </c>
      <c r="E23" s="37">
        <f>SUM(E11:E22)</f>
        <v>1</v>
      </c>
      <c r="H23" s="10"/>
      <c r="J23" s="29"/>
      <c r="K23" s="29"/>
    </row>
    <row r="24" spans="2:13">
      <c r="J24" s="29"/>
      <c r="K24" s="29"/>
    </row>
    <row r="25" spans="2:13" s="14" customFormat="1" ht="46">
      <c r="B25" s="9"/>
      <c r="C25" s="9" t="s">
        <v>17</v>
      </c>
      <c r="D25" s="39" t="s">
        <v>18</v>
      </c>
      <c r="E25" s="39" t="s">
        <v>19</v>
      </c>
      <c r="F25" s="39" t="s">
        <v>20</v>
      </c>
      <c r="G25" s="39"/>
      <c r="H25" s="40" t="s">
        <v>16</v>
      </c>
      <c r="I25" s="8"/>
      <c r="J25" s="41"/>
      <c r="K25" s="41"/>
      <c r="L25" s="8"/>
      <c r="M25" s="8"/>
    </row>
    <row r="26" spans="2:13" s="5" customFormat="1" ht="9" customHeight="1">
      <c r="B26" s="4"/>
      <c r="C26" s="4"/>
      <c r="D26" s="42"/>
      <c r="E26" s="42"/>
      <c r="F26" s="42"/>
      <c r="G26" s="42"/>
      <c r="H26" s="43"/>
      <c r="J26" s="31"/>
      <c r="K26" s="31"/>
    </row>
    <row r="27" spans="2:13" s="5" customFormat="1" ht="21" customHeight="1">
      <c r="B27" s="4"/>
      <c r="C27" s="1" t="s">
        <v>49</v>
      </c>
      <c r="D27" s="44">
        <v>48</v>
      </c>
      <c r="E27" s="34">
        <v>0.15</v>
      </c>
      <c r="F27" s="33">
        <f>PMT(E27/12,D27,-D16,0,0)</f>
        <v>13915.374133238123</v>
      </c>
      <c r="G27" s="42"/>
      <c r="H27" s="43"/>
      <c r="J27" s="31"/>
      <c r="K27" s="31"/>
    </row>
    <row r="28" spans="2:13">
      <c r="C28" s="1" t="s">
        <v>12</v>
      </c>
      <c r="D28" s="44">
        <v>120</v>
      </c>
      <c r="E28" s="34">
        <v>9.2499999999999999E-2</v>
      </c>
      <c r="F28" s="33">
        <f>PMT(E28/12,D28,-D17,0,0)</f>
        <v>22405.726345983549</v>
      </c>
      <c r="G28" s="33"/>
      <c r="H28" s="10"/>
      <c r="J28" s="29"/>
      <c r="K28" s="29"/>
    </row>
    <row r="29" spans="2:13">
      <c r="C29" s="1" t="s">
        <v>13</v>
      </c>
      <c r="D29" s="44">
        <v>60</v>
      </c>
      <c r="E29" s="34">
        <v>9.2499999999999999E-2</v>
      </c>
      <c r="F29" s="33">
        <f>PMT(E29/12,D29,-D18,0,0)</f>
        <v>15659.923721050623</v>
      </c>
      <c r="G29" s="33"/>
      <c r="H29" s="10"/>
      <c r="J29" s="29"/>
      <c r="K29" s="29"/>
    </row>
    <row r="30" spans="2:13">
      <c r="C30" s="1" t="s">
        <v>0</v>
      </c>
      <c r="D30" s="44">
        <v>36</v>
      </c>
      <c r="E30" s="34">
        <v>9.2499999999999999E-2</v>
      </c>
      <c r="F30" s="33">
        <f>PMT(E30/12,D30,-D19,0,0)</f>
        <v>23937.160170620598</v>
      </c>
      <c r="G30" s="33"/>
      <c r="H30" s="10"/>
      <c r="J30" s="29"/>
      <c r="K30" s="29"/>
    </row>
    <row r="31" spans="2:13" ht="10" customHeight="1">
      <c r="G31" s="33"/>
      <c r="H31" s="10"/>
      <c r="J31" s="29"/>
      <c r="K31" s="29"/>
    </row>
    <row r="32" spans="2:13">
      <c r="E32" s="45" t="s">
        <v>11</v>
      </c>
      <c r="F32" s="36">
        <f>SUM(F27:F31)</f>
        <v>75918.184370892894</v>
      </c>
      <c r="G32" s="36"/>
      <c r="H32" s="10"/>
      <c r="J32" s="29"/>
      <c r="K32" s="29"/>
    </row>
    <row r="33" spans="2:11" ht="9" customHeight="1">
      <c r="H33" s="10"/>
      <c r="J33" s="29"/>
      <c r="K33" s="29"/>
    </row>
    <row r="34" spans="2:11">
      <c r="E34" s="45" t="s">
        <v>2</v>
      </c>
      <c r="F34" s="46">
        <v>100000</v>
      </c>
      <c r="G34" s="33"/>
      <c r="H34" s="10"/>
      <c r="J34" s="29"/>
      <c r="K34" s="29"/>
    </row>
    <row r="35" spans="2:11">
      <c r="E35" s="45" t="s">
        <v>3</v>
      </c>
      <c r="F35" s="33">
        <f>F32</f>
        <v>75918.184370892894</v>
      </c>
      <c r="G35" s="33"/>
      <c r="H35" s="10"/>
      <c r="J35" s="29"/>
      <c r="K35" s="29"/>
    </row>
    <row r="36" spans="2:11">
      <c r="E36" s="45" t="s">
        <v>4</v>
      </c>
      <c r="F36" s="47">
        <f>F34/F35</f>
        <v>1.3172074757670325</v>
      </c>
      <c r="H36" s="10"/>
      <c r="J36" s="29" t="s">
        <v>48</v>
      </c>
      <c r="K36" s="29"/>
    </row>
    <row r="37" spans="2:11" ht="7" customHeight="1">
      <c r="E37" s="24"/>
      <c r="H37" s="10"/>
      <c r="J37" s="29"/>
      <c r="K37" s="29"/>
    </row>
    <row r="38" spans="2:11">
      <c r="E38" s="45" t="s">
        <v>25</v>
      </c>
      <c r="F38" s="33">
        <f>F34-F35</f>
        <v>24081.815629107106</v>
      </c>
      <c r="G38" s="33"/>
      <c r="H38" s="10"/>
      <c r="J38" s="29"/>
      <c r="K38" s="29"/>
    </row>
    <row r="39" spans="2:11" ht="9" customHeight="1">
      <c r="J39" s="29"/>
      <c r="K39" s="29"/>
    </row>
    <row r="40" spans="2:11" ht="6" customHeight="1">
      <c r="B40" s="6"/>
      <c r="C40" s="6"/>
      <c r="D40" s="6"/>
      <c r="E40" s="6"/>
      <c r="F40" s="6"/>
      <c r="G40" s="6"/>
      <c r="H40" s="6"/>
      <c r="J40" s="29"/>
      <c r="K40" s="29"/>
    </row>
    <row r="41" spans="2:11">
      <c r="J41" s="29"/>
      <c r="K41" s="29"/>
    </row>
    <row r="42" spans="2:11" ht="30" customHeight="1">
      <c r="B42" s="19"/>
      <c r="C42" s="19" t="s">
        <v>27</v>
      </c>
      <c r="D42" s="20"/>
      <c r="E42" s="20"/>
      <c r="F42" s="20"/>
      <c r="G42" s="20"/>
      <c r="H42" s="20"/>
      <c r="J42" s="29"/>
      <c r="K42" s="29"/>
    </row>
    <row r="43" spans="2:11" ht="11" customHeight="1">
      <c r="J43" s="29"/>
      <c r="K43" s="29"/>
    </row>
    <row r="44" spans="2:11" ht="22">
      <c r="B44" s="7"/>
      <c r="C44" s="13" t="s">
        <v>14</v>
      </c>
      <c r="D44" s="15">
        <v>2000000</v>
      </c>
      <c r="E44" s="3"/>
      <c r="F44" s="3"/>
      <c r="G44" s="3"/>
      <c r="H44" s="3"/>
      <c r="J44" s="29"/>
      <c r="K44" s="29"/>
    </row>
    <row r="45" spans="2:11" ht="8" customHeight="1">
      <c r="B45" s="3"/>
      <c r="C45" s="3"/>
      <c r="D45" s="3"/>
      <c r="E45" s="3"/>
      <c r="F45" s="3"/>
      <c r="G45" s="3"/>
      <c r="H45" s="3"/>
      <c r="J45" s="29"/>
      <c r="K45" s="29"/>
    </row>
    <row r="46" spans="2:11" ht="22">
      <c r="B46" s="11"/>
      <c r="C46" s="11" t="s">
        <v>15</v>
      </c>
      <c r="D46" s="12" t="s">
        <v>21</v>
      </c>
      <c r="E46" s="12" t="s">
        <v>22</v>
      </c>
      <c r="F46" s="11"/>
      <c r="G46" s="11"/>
      <c r="H46" s="11" t="s">
        <v>16</v>
      </c>
      <c r="J46" s="29"/>
      <c r="K46" s="29"/>
    </row>
    <row r="47" spans="2:11">
      <c r="B47" s="4"/>
      <c r="C47" s="4"/>
      <c r="D47" s="4"/>
      <c r="E47" s="4"/>
      <c r="F47" s="4"/>
      <c r="G47" s="4"/>
      <c r="H47" s="4"/>
      <c r="J47" s="29"/>
      <c r="K47" s="29"/>
    </row>
    <row r="48" spans="2:11">
      <c r="C48" s="1" t="s">
        <v>5</v>
      </c>
      <c r="D48" s="33">
        <f>D$44*E48</f>
        <v>20000</v>
      </c>
      <c r="E48" s="34">
        <v>0.01</v>
      </c>
      <c r="J48" s="29"/>
      <c r="K48" s="29"/>
    </row>
    <row r="49" spans="2:11">
      <c r="C49" s="1" t="s">
        <v>9</v>
      </c>
      <c r="D49" s="33">
        <f t="shared" ref="D49:D58" si="0">D$44*E49</f>
        <v>80000</v>
      </c>
      <c r="E49" s="34">
        <v>0.04</v>
      </c>
      <c r="H49" s="35"/>
      <c r="J49" s="29"/>
      <c r="K49" s="29"/>
    </row>
    <row r="50" spans="2:11">
      <c r="C50" s="1" t="s">
        <v>10</v>
      </c>
      <c r="D50" s="33">
        <f t="shared" si="0"/>
        <v>300000</v>
      </c>
      <c r="E50" s="34">
        <v>0.15</v>
      </c>
      <c r="H50" s="35"/>
      <c r="J50" s="29"/>
      <c r="K50" s="29"/>
    </row>
    <row r="51" spans="2:11">
      <c r="C51" s="1" t="s">
        <v>8</v>
      </c>
      <c r="D51" s="33">
        <f t="shared" si="0"/>
        <v>0</v>
      </c>
      <c r="E51" s="34">
        <v>0</v>
      </c>
      <c r="J51" s="29"/>
      <c r="K51" s="29"/>
    </row>
    <row r="52" spans="2:11">
      <c r="C52" s="1" t="s">
        <v>43</v>
      </c>
      <c r="D52" s="33">
        <f t="shared" si="0"/>
        <v>0</v>
      </c>
      <c r="E52" s="34">
        <v>0</v>
      </c>
      <c r="J52" s="29"/>
      <c r="K52" s="29"/>
    </row>
    <row r="53" spans="2:11">
      <c r="C53" s="1" t="s">
        <v>49</v>
      </c>
      <c r="D53" s="33">
        <f t="shared" si="0"/>
        <v>200000</v>
      </c>
      <c r="E53" s="34">
        <v>0.1</v>
      </c>
      <c r="J53" s="29"/>
      <c r="K53" s="29"/>
    </row>
    <row r="54" spans="2:11">
      <c r="C54" s="1" t="s">
        <v>12</v>
      </c>
      <c r="D54" s="33">
        <f t="shared" si="0"/>
        <v>700000</v>
      </c>
      <c r="E54" s="34">
        <v>0.35</v>
      </c>
      <c r="H54" s="10"/>
      <c r="J54" s="29"/>
      <c r="K54" s="29"/>
    </row>
    <row r="55" spans="2:11">
      <c r="C55" s="1" t="s">
        <v>13</v>
      </c>
      <c r="D55" s="33">
        <f t="shared" si="0"/>
        <v>300000</v>
      </c>
      <c r="E55" s="34">
        <v>0.15</v>
      </c>
      <c r="H55" s="10"/>
      <c r="J55" s="29"/>
      <c r="K55" s="29"/>
    </row>
    <row r="56" spans="2:11">
      <c r="C56" s="1" t="s">
        <v>0</v>
      </c>
      <c r="D56" s="33">
        <f t="shared" si="0"/>
        <v>300000</v>
      </c>
      <c r="E56" s="34">
        <v>0.15</v>
      </c>
      <c r="H56" s="10"/>
      <c r="J56" s="29"/>
      <c r="K56" s="29"/>
    </row>
    <row r="57" spans="2:11">
      <c r="C57" s="1" t="s">
        <v>6</v>
      </c>
      <c r="D57" s="33">
        <f t="shared" si="0"/>
        <v>50000</v>
      </c>
      <c r="E57" s="34">
        <v>2.5000000000000001E-2</v>
      </c>
      <c r="H57" s="10"/>
      <c r="J57" s="29"/>
      <c r="K57" s="29"/>
    </row>
    <row r="58" spans="2:11">
      <c r="C58" s="1" t="s">
        <v>7</v>
      </c>
      <c r="D58" s="33">
        <f t="shared" si="0"/>
        <v>50000</v>
      </c>
      <c r="E58" s="34">
        <v>2.5000000000000001E-2</v>
      </c>
      <c r="H58" s="10"/>
      <c r="J58" s="29"/>
      <c r="K58" s="29"/>
    </row>
    <row r="59" spans="2:11" ht="9" customHeight="1">
      <c r="H59" s="10"/>
      <c r="J59" s="29"/>
      <c r="K59" s="29"/>
    </row>
    <row r="60" spans="2:11">
      <c r="B60" s="2"/>
      <c r="C60" s="2" t="s">
        <v>1</v>
      </c>
      <c r="D60" s="36">
        <f>SUM(D47:D59)</f>
        <v>2000000</v>
      </c>
      <c r="E60" s="37">
        <f>SUM(E48:E59)</f>
        <v>1</v>
      </c>
      <c r="H60" s="10"/>
      <c r="J60" s="29"/>
      <c r="K60" s="29"/>
    </row>
    <row r="61" spans="2:11" ht="9" customHeight="1">
      <c r="J61" s="29"/>
      <c r="K61" s="29"/>
    </row>
    <row r="62" spans="2:11" ht="46">
      <c r="B62" s="9"/>
      <c r="C62" s="9" t="s">
        <v>17</v>
      </c>
      <c r="D62" s="39" t="s">
        <v>18</v>
      </c>
      <c r="E62" s="39" t="s">
        <v>19</v>
      </c>
      <c r="F62" s="39" t="s">
        <v>20</v>
      </c>
      <c r="G62" s="39"/>
      <c r="H62" s="40" t="s">
        <v>16</v>
      </c>
      <c r="J62" s="29"/>
      <c r="K62" s="29"/>
    </row>
    <row r="63" spans="2:11" ht="10" customHeight="1">
      <c r="B63" s="4"/>
      <c r="C63" s="4"/>
      <c r="D63" s="42"/>
      <c r="E63" s="42"/>
      <c r="F63" s="42"/>
      <c r="G63" s="42"/>
      <c r="H63" s="43"/>
      <c r="J63" s="29"/>
      <c r="K63" s="29"/>
    </row>
    <row r="64" spans="2:11">
      <c r="B64" s="4"/>
      <c r="C64" s="1" t="s">
        <v>49</v>
      </c>
      <c r="D64" s="44">
        <v>48</v>
      </c>
      <c r="E64" s="34">
        <v>0.15</v>
      </c>
      <c r="F64" s="33">
        <f>PMT(E64/12,D64,-D53,0,0)</f>
        <v>5566.1496532952497</v>
      </c>
      <c r="G64" s="42"/>
      <c r="H64" s="43"/>
      <c r="J64" s="29"/>
      <c r="K64" s="29"/>
    </row>
    <row r="65" spans="2:11">
      <c r="C65" s="1" t="s">
        <v>12</v>
      </c>
      <c r="D65" s="44">
        <v>120</v>
      </c>
      <c r="E65" s="34">
        <v>9.2499999999999999E-2</v>
      </c>
      <c r="F65" s="33">
        <f>PMT(E65/12,D65,-D54,0,0)</f>
        <v>8962.2905383934194</v>
      </c>
      <c r="G65" s="33"/>
      <c r="H65" s="10"/>
      <c r="J65" s="29"/>
      <c r="K65" s="29"/>
    </row>
    <row r="66" spans="2:11">
      <c r="C66" s="1" t="s">
        <v>13</v>
      </c>
      <c r="D66" s="44">
        <v>60</v>
      </c>
      <c r="E66" s="34">
        <v>9.2499999999999999E-2</v>
      </c>
      <c r="F66" s="33">
        <f>PMT(E66/12,D66,-D55,0,0)</f>
        <v>6263.9694884202499</v>
      </c>
      <c r="G66" s="33"/>
      <c r="H66" s="10"/>
      <c r="J66" s="29"/>
      <c r="K66" s="29"/>
    </row>
    <row r="67" spans="2:11">
      <c r="C67" s="1" t="s">
        <v>0</v>
      </c>
      <c r="D67" s="44">
        <v>36</v>
      </c>
      <c r="E67" s="34">
        <v>9.2499999999999999E-2</v>
      </c>
      <c r="F67" s="33">
        <f>PMT(E67/12,D67,-D56,0,0)</f>
        <v>9574.8640682482401</v>
      </c>
      <c r="G67" s="33"/>
      <c r="H67" s="10"/>
      <c r="J67" s="29"/>
      <c r="K67" s="29"/>
    </row>
    <row r="68" spans="2:11" ht="8" customHeight="1">
      <c r="G68" s="33"/>
      <c r="H68" s="10"/>
      <c r="J68" s="29"/>
      <c r="K68" s="29"/>
    </row>
    <row r="69" spans="2:11">
      <c r="E69" s="45" t="s">
        <v>11</v>
      </c>
      <c r="F69" s="36">
        <f>SUM(F64:F68)</f>
        <v>30367.273748357158</v>
      </c>
      <c r="G69" s="36"/>
      <c r="H69" s="10"/>
      <c r="J69" s="29"/>
      <c r="K69" s="29"/>
    </row>
    <row r="70" spans="2:11" ht="10" customHeight="1">
      <c r="H70" s="10"/>
      <c r="J70" s="29"/>
      <c r="K70" s="29"/>
    </row>
    <row r="71" spans="2:11">
      <c r="E71" s="45" t="s">
        <v>2</v>
      </c>
      <c r="F71" s="46">
        <v>42000</v>
      </c>
      <c r="G71" s="33"/>
      <c r="H71" s="10"/>
      <c r="J71" s="29"/>
      <c r="K71" s="29"/>
    </row>
    <row r="72" spans="2:11">
      <c r="E72" s="45" t="s">
        <v>3</v>
      </c>
      <c r="F72" s="33">
        <f>F69</f>
        <v>30367.273748357158</v>
      </c>
      <c r="G72" s="33"/>
      <c r="H72" s="10"/>
      <c r="J72" s="29"/>
      <c r="K72" s="29"/>
    </row>
    <row r="73" spans="2:11">
      <c r="E73" s="45" t="s">
        <v>4</v>
      </c>
      <c r="F73" s="47">
        <f>F71/F72</f>
        <v>1.3830678495553841</v>
      </c>
      <c r="H73" s="10"/>
      <c r="J73" s="29"/>
      <c r="K73" s="29"/>
    </row>
    <row r="74" spans="2:11" ht="8" customHeight="1">
      <c r="E74" s="24"/>
      <c r="H74" s="10"/>
      <c r="J74" s="29"/>
      <c r="K74" s="29"/>
    </row>
    <row r="75" spans="2:11">
      <c r="E75" s="45" t="s">
        <v>25</v>
      </c>
      <c r="F75" s="33">
        <f>F71-F72</f>
        <v>11632.726251642842</v>
      </c>
      <c r="G75" s="33"/>
      <c r="H75" s="10"/>
      <c r="J75" s="29"/>
      <c r="K75" s="29"/>
    </row>
    <row r="76" spans="2:11" ht="7" customHeight="1">
      <c r="J76" s="10"/>
      <c r="K76" s="10"/>
    </row>
    <row r="77" spans="2:11" ht="11" customHeight="1">
      <c r="B77" s="6"/>
      <c r="C77" s="6"/>
      <c r="D77" s="6"/>
      <c r="E77" s="6"/>
      <c r="F77" s="6"/>
      <c r="G77" s="6"/>
      <c r="H77" s="6"/>
      <c r="J77" s="10"/>
      <c r="K77" s="10"/>
    </row>
    <row r="78" spans="2:11">
      <c r="J78" s="10"/>
      <c r="K78" s="10"/>
    </row>
    <row r="79" spans="2:11">
      <c r="B79" s="23" t="s">
        <v>28</v>
      </c>
      <c r="H79" s="28" t="s">
        <v>30</v>
      </c>
      <c r="J79" s="10"/>
      <c r="K79" s="10"/>
    </row>
    <row r="80" spans="2:11">
      <c r="C80" s="26" t="s">
        <v>29</v>
      </c>
      <c r="H80" s="25" t="s">
        <v>31</v>
      </c>
      <c r="J80" s="10"/>
      <c r="K80" s="10"/>
    </row>
    <row r="81" spans="3:11" ht="20" customHeight="1">
      <c r="C81" s="27" t="s">
        <v>32</v>
      </c>
      <c r="J81" s="10"/>
      <c r="K81" s="10"/>
    </row>
    <row r="82" spans="3:11" ht="20" customHeight="1">
      <c r="C82" s="27" t="s">
        <v>33</v>
      </c>
      <c r="H82" s="28" t="s">
        <v>29</v>
      </c>
      <c r="J82" s="10"/>
      <c r="K82" s="10"/>
    </row>
    <row r="83" spans="3:11" ht="20" customHeight="1">
      <c r="C83" s="27" t="s">
        <v>35</v>
      </c>
      <c r="H83" s="25" t="s">
        <v>34</v>
      </c>
      <c r="J83" s="10"/>
      <c r="K83" s="10"/>
    </row>
    <row r="84" spans="3:11">
      <c r="C84" s="27" t="s">
        <v>36</v>
      </c>
      <c r="J84" s="10"/>
      <c r="K84" s="10"/>
    </row>
    <row r="85" spans="3:11">
      <c r="J85" s="10"/>
      <c r="K85" s="10"/>
    </row>
    <row r="86" spans="3:11">
      <c r="J86" s="10"/>
      <c r="K86" s="10"/>
    </row>
    <row r="87" spans="3:11">
      <c r="J87" s="10"/>
      <c r="K87" s="10"/>
    </row>
    <row r="88" spans="3:11">
      <c r="J88" s="10"/>
      <c r="K88" s="10"/>
    </row>
    <row r="89" spans="3:11">
      <c r="J89" s="10"/>
      <c r="K89" s="10"/>
    </row>
  </sheetData>
  <phoneticPr fontId="13" type="noConversion"/>
  <hyperlinks>
    <hyperlink ref="H80" r:id="rId1" xr:uid="{6DEB6753-FACF-8E44-8DD9-B07F6B7FD729}"/>
    <hyperlink ref="H83" r:id="rId2" xr:uid="{94DEB151-404E-504F-B63B-80BB28063FC2}"/>
    <hyperlink ref="K14" r:id="rId3" xr:uid="{D0AF0FC6-BE95-F64B-81FB-1B97D88008E7}"/>
    <hyperlink ref="K13" r:id="rId4" xr:uid="{59CD8748-45DB-7041-93A8-F3B287BAD898}"/>
  </hyperlinks>
  <pageMargins left="0.7" right="0.7" top="0.75" bottom="0.75" header="0.3" footer="0.3"/>
  <pageSetup scale="56" orientation="portrait" horizontalDpi="0" verticalDpi="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B19DC-1C07-B04D-9C7C-679A5D32053F}">
  <sheetPr>
    <pageSetUpPr fitToPage="1"/>
  </sheetPr>
  <dimension ref="B2:M81"/>
  <sheetViews>
    <sheetView tabSelected="1" zoomScaleNormal="100" workbookViewId="0">
      <selection activeCell="K10" sqref="K10"/>
    </sheetView>
  </sheetViews>
  <sheetFormatPr baseColWidth="10" defaultRowHeight="19"/>
  <cols>
    <col min="1" max="1" width="4.1640625" style="1" customWidth="1"/>
    <col min="2" max="2" width="2.1640625" style="1" customWidth="1"/>
    <col min="3" max="3" width="28.83203125" style="1" customWidth="1"/>
    <col min="4" max="4" width="17.33203125" style="1" customWidth="1"/>
    <col min="5" max="5" width="11" style="1" bestFit="1" customWidth="1"/>
    <col min="6" max="6" width="13.5" style="1" customWidth="1"/>
    <col min="7" max="7" width="3.33203125" style="1" customWidth="1"/>
    <col min="8" max="8" width="71.83203125" style="1" customWidth="1"/>
    <col min="9" max="9" width="6.33203125" style="1" customWidth="1"/>
    <col min="10" max="10" width="102.6640625" style="1" customWidth="1"/>
    <col min="11" max="11" width="34.1640625" style="1" customWidth="1"/>
    <col min="12" max="16384" width="10.83203125" style="1"/>
  </cols>
  <sheetData>
    <row r="2" spans="2:11" ht="11" customHeight="1">
      <c r="B2" s="16"/>
      <c r="C2" s="16"/>
      <c r="D2" s="16"/>
      <c r="E2" s="16"/>
      <c r="F2" s="16"/>
      <c r="G2" s="16"/>
      <c r="H2" s="16"/>
      <c r="J2" s="16"/>
      <c r="K2" s="16"/>
    </row>
    <row r="3" spans="2:11" ht="46" customHeight="1">
      <c r="B3" s="17" t="s">
        <v>24</v>
      </c>
      <c r="C3" s="22"/>
      <c r="D3" s="16"/>
      <c r="E3" s="16"/>
      <c r="F3" s="16"/>
      <c r="G3" s="16"/>
      <c r="H3" s="16"/>
      <c r="J3" s="16"/>
      <c r="K3" s="16"/>
    </row>
    <row r="4" spans="2:11" ht="14" customHeight="1">
      <c r="B4" s="16"/>
      <c r="C4" s="16"/>
      <c r="D4" s="16"/>
      <c r="E4" s="16"/>
      <c r="F4" s="16"/>
      <c r="G4" s="16"/>
      <c r="H4" s="16"/>
      <c r="J4" s="16"/>
      <c r="K4" s="16"/>
    </row>
    <row r="5" spans="2:11" s="21" customFormat="1" ht="26" customHeight="1">
      <c r="B5" s="19"/>
      <c r="C5" s="19" t="s">
        <v>23</v>
      </c>
      <c r="D5" s="20"/>
      <c r="E5" s="20"/>
      <c r="F5" s="20"/>
      <c r="G5" s="20"/>
      <c r="H5" s="20"/>
      <c r="J5" s="20"/>
      <c r="K5" s="20"/>
    </row>
    <row r="6" spans="2:11" ht="10" customHeight="1"/>
    <row r="7" spans="2:11" ht="22">
      <c r="B7" s="7"/>
      <c r="C7" s="13" t="s">
        <v>14</v>
      </c>
      <c r="D7" s="15">
        <v>500000</v>
      </c>
      <c r="E7" s="3"/>
      <c r="F7" s="3"/>
      <c r="G7" s="3"/>
      <c r="H7" s="18" t="s">
        <v>26</v>
      </c>
      <c r="I7" s="3"/>
      <c r="J7" s="3"/>
    </row>
    <row r="8" spans="2:11" ht="11" customHeight="1">
      <c r="B8" s="3"/>
      <c r="C8" s="3"/>
      <c r="D8" s="3"/>
      <c r="E8" s="3"/>
      <c r="F8" s="3"/>
      <c r="G8" s="3"/>
      <c r="H8" s="3"/>
      <c r="I8" s="3"/>
      <c r="J8" s="3"/>
    </row>
    <row r="9" spans="2:11" s="13" customFormat="1" ht="22">
      <c r="B9" s="11"/>
      <c r="C9" s="11" t="s">
        <v>15</v>
      </c>
      <c r="D9" s="12" t="s">
        <v>21</v>
      </c>
      <c r="E9" s="12" t="s">
        <v>22</v>
      </c>
      <c r="F9" s="11"/>
      <c r="G9" s="11"/>
      <c r="H9" s="11" t="s">
        <v>16</v>
      </c>
      <c r="J9" s="11" t="s">
        <v>40</v>
      </c>
      <c r="K9" s="11" t="s">
        <v>50</v>
      </c>
    </row>
    <row r="10" spans="2:11" s="4" customFormat="1" ht="11" customHeight="1"/>
    <row r="11" spans="2:11">
      <c r="C11" s="1" t="s">
        <v>5</v>
      </c>
      <c r="D11" s="33">
        <f>D$7*E11</f>
        <v>5000</v>
      </c>
      <c r="E11" s="34">
        <v>0.01</v>
      </c>
      <c r="J11" s="29" t="s">
        <v>37</v>
      </c>
      <c r="K11" s="29"/>
    </row>
    <row r="12" spans="2:11">
      <c r="C12" s="1" t="s">
        <v>9</v>
      </c>
      <c r="D12" s="33">
        <f>D$7*E12</f>
        <v>70000</v>
      </c>
      <c r="E12" s="34">
        <v>0.14000000000000001</v>
      </c>
      <c r="H12" s="35"/>
      <c r="I12" s="2"/>
      <c r="J12" s="38"/>
      <c r="K12" s="29"/>
    </row>
    <row r="13" spans="2:11">
      <c r="C13" s="1" t="s">
        <v>10</v>
      </c>
      <c r="D13" s="33">
        <f>D$7*E13</f>
        <v>0</v>
      </c>
      <c r="E13" s="34">
        <v>0</v>
      </c>
      <c r="H13" s="35"/>
      <c r="I13" s="2"/>
      <c r="J13" s="29" t="s">
        <v>41</v>
      </c>
      <c r="K13" s="30" t="s">
        <v>42</v>
      </c>
    </row>
    <row r="14" spans="2:11">
      <c r="C14" s="1" t="s">
        <v>12</v>
      </c>
      <c r="D14" s="33">
        <f>D$7*E14</f>
        <v>325000</v>
      </c>
      <c r="E14" s="34">
        <v>0.65</v>
      </c>
      <c r="H14" s="10"/>
      <c r="J14" s="29" t="s">
        <v>45</v>
      </c>
      <c r="K14" s="29"/>
    </row>
    <row r="15" spans="2:11">
      <c r="C15" s="1" t="s">
        <v>13</v>
      </c>
      <c r="D15" s="33">
        <f>D$7*E15</f>
        <v>0</v>
      </c>
      <c r="E15" s="34">
        <v>0</v>
      </c>
      <c r="H15" s="10"/>
      <c r="J15" s="29"/>
      <c r="K15" s="29"/>
    </row>
    <row r="16" spans="2:11">
      <c r="C16" s="1" t="s">
        <v>0</v>
      </c>
      <c r="D16" s="33">
        <f>D$7*E16</f>
        <v>75000</v>
      </c>
      <c r="E16" s="34">
        <v>0.15</v>
      </c>
      <c r="H16" s="10"/>
      <c r="J16" s="29" t="s">
        <v>46</v>
      </c>
      <c r="K16" s="32"/>
    </row>
    <row r="17" spans="2:13">
      <c r="C17" s="1" t="s">
        <v>6</v>
      </c>
      <c r="D17" s="33">
        <f>D$7*E17</f>
        <v>12500</v>
      </c>
      <c r="E17" s="34">
        <v>2.5000000000000001E-2</v>
      </c>
      <c r="H17" s="10"/>
      <c r="J17" s="29" t="s">
        <v>47</v>
      </c>
      <c r="K17" s="32"/>
    </row>
    <row r="18" spans="2:13">
      <c r="C18" s="1" t="s">
        <v>7</v>
      </c>
      <c r="D18" s="33">
        <f>D$7*E18</f>
        <v>12500</v>
      </c>
      <c r="E18" s="34">
        <v>2.5000000000000001E-2</v>
      </c>
      <c r="H18" s="10"/>
      <c r="J18" s="29"/>
      <c r="K18" s="29"/>
    </row>
    <row r="19" spans="2:13" ht="8" customHeight="1">
      <c r="H19" s="10"/>
      <c r="J19" s="29"/>
      <c r="K19" s="29"/>
    </row>
    <row r="20" spans="2:13">
      <c r="B20" s="2"/>
      <c r="C20" s="2" t="s">
        <v>1</v>
      </c>
      <c r="D20" s="36">
        <f>SUM(D10:D19)</f>
        <v>500000</v>
      </c>
      <c r="E20" s="37">
        <f>SUM(E11:E19)</f>
        <v>1</v>
      </c>
      <c r="H20" s="10"/>
      <c r="J20" s="29"/>
      <c r="K20" s="29"/>
    </row>
    <row r="21" spans="2:13">
      <c r="J21" s="29"/>
      <c r="K21" s="29"/>
    </row>
    <row r="22" spans="2:13" s="14" customFormat="1" ht="46">
      <c r="B22" s="9"/>
      <c r="C22" s="9" t="s">
        <v>17</v>
      </c>
      <c r="D22" s="39" t="s">
        <v>18</v>
      </c>
      <c r="E22" s="39" t="s">
        <v>19</v>
      </c>
      <c r="F22" s="39" t="s">
        <v>20</v>
      </c>
      <c r="G22" s="39"/>
      <c r="H22" s="40" t="s">
        <v>16</v>
      </c>
      <c r="I22" s="8"/>
      <c r="J22" s="41"/>
      <c r="K22" s="41"/>
      <c r="L22" s="8"/>
      <c r="M22" s="8"/>
    </row>
    <row r="23" spans="2:13" s="5" customFormat="1" ht="9" customHeight="1">
      <c r="B23" s="4"/>
      <c r="C23" s="4"/>
      <c r="D23" s="42"/>
      <c r="E23" s="42"/>
      <c r="F23" s="42"/>
      <c r="G23" s="42"/>
      <c r="H23" s="43"/>
      <c r="J23" s="31"/>
      <c r="K23" s="31"/>
    </row>
    <row r="24" spans="2:13">
      <c r="C24" s="1" t="s">
        <v>12</v>
      </c>
      <c r="D24" s="44">
        <v>120</v>
      </c>
      <c r="E24" s="34">
        <v>9.2499999999999999E-2</v>
      </c>
      <c r="F24" s="33">
        <f>PMT(E24/12,D24,-D14,0,0)</f>
        <v>4161.0634642540881</v>
      </c>
      <c r="G24" s="33"/>
      <c r="H24" s="10"/>
      <c r="J24" s="29"/>
      <c r="K24" s="29"/>
    </row>
    <row r="25" spans="2:13">
      <c r="C25" s="1" t="s">
        <v>13</v>
      </c>
      <c r="D25" s="44">
        <v>60</v>
      </c>
      <c r="E25" s="34">
        <v>9.2499999999999999E-2</v>
      </c>
      <c r="F25" s="33">
        <f>PMT(E25/12,D25,-D15,0,0)</f>
        <v>0</v>
      </c>
      <c r="G25" s="33"/>
      <c r="H25" s="10"/>
      <c r="J25" s="29"/>
      <c r="K25" s="29"/>
    </row>
    <row r="26" spans="2:13">
      <c r="C26" s="1" t="s">
        <v>0</v>
      </c>
      <c r="D26" s="44">
        <v>36</v>
      </c>
      <c r="E26" s="34">
        <v>9.2499999999999999E-2</v>
      </c>
      <c r="F26" s="33">
        <f>PMT(E26/12,D26,-D16,0,0)</f>
        <v>2393.71601706206</v>
      </c>
      <c r="G26" s="33"/>
      <c r="H26" s="10"/>
      <c r="J26" s="29"/>
      <c r="K26" s="29"/>
    </row>
    <row r="27" spans="2:13" ht="10" customHeight="1">
      <c r="G27" s="33"/>
      <c r="H27" s="10"/>
      <c r="J27" s="29"/>
      <c r="K27" s="29"/>
    </row>
    <row r="28" spans="2:13">
      <c r="E28" s="45" t="s">
        <v>11</v>
      </c>
      <c r="F28" s="36">
        <f>SUM(F24:F27)</f>
        <v>6554.7794813161481</v>
      </c>
      <c r="G28" s="36"/>
      <c r="H28" s="10"/>
      <c r="J28" s="29"/>
      <c r="K28" s="29"/>
    </row>
    <row r="29" spans="2:13" ht="9" customHeight="1">
      <c r="H29" s="10"/>
      <c r="J29" s="29"/>
      <c r="K29" s="29"/>
    </row>
    <row r="30" spans="2:13">
      <c r="E30" s="45" t="s">
        <v>2</v>
      </c>
      <c r="F30" s="46">
        <v>15000</v>
      </c>
      <c r="G30" s="33"/>
      <c r="H30" s="10"/>
      <c r="J30" s="29"/>
      <c r="K30" s="29"/>
    </row>
    <row r="31" spans="2:13">
      <c r="E31" s="45" t="s">
        <v>3</v>
      </c>
      <c r="F31" s="33">
        <f>F28</f>
        <v>6554.7794813161481</v>
      </c>
      <c r="G31" s="33"/>
      <c r="H31" s="10"/>
      <c r="J31" s="29"/>
      <c r="K31" s="29"/>
    </row>
    <row r="32" spans="2:13">
      <c r="E32" s="45" t="s">
        <v>4</v>
      </c>
      <c r="F32" s="47">
        <f>F30/F31</f>
        <v>2.2884065044073942</v>
      </c>
      <c r="H32" s="10"/>
      <c r="J32" s="29" t="s">
        <v>48</v>
      </c>
      <c r="K32" s="29"/>
    </row>
    <row r="33" spans="2:11" ht="7" customHeight="1">
      <c r="E33" s="24"/>
      <c r="H33" s="10"/>
      <c r="J33" s="29"/>
      <c r="K33" s="29"/>
    </row>
    <row r="34" spans="2:11">
      <c r="E34" s="45" t="s">
        <v>25</v>
      </c>
      <c r="F34" s="33">
        <f>F30-F31</f>
        <v>8445.220518683851</v>
      </c>
      <c r="G34" s="33"/>
      <c r="H34" s="10"/>
      <c r="J34" s="29"/>
      <c r="K34" s="29"/>
    </row>
    <row r="35" spans="2:11" ht="9" customHeight="1">
      <c r="J35" s="29"/>
      <c r="K35" s="29"/>
    </row>
    <row r="36" spans="2:11" ht="6" customHeight="1">
      <c r="B36" s="6"/>
      <c r="C36" s="6"/>
      <c r="D36" s="6"/>
      <c r="E36" s="6"/>
      <c r="F36" s="6"/>
      <c r="G36" s="6"/>
      <c r="H36" s="6"/>
      <c r="J36" s="29"/>
      <c r="K36" s="29"/>
    </row>
    <row r="37" spans="2:11">
      <c r="J37" s="29"/>
      <c r="K37" s="29"/>
    </row>
    <row r="38" spans="2:11" ht="30" customHeight="1">
      <c r="B38" s="19"/>
      <c r="C38" s="19" t="s">
        <v>27</v>
      </c>
      <c r="D38" s="20"/>
      <c r="E38" s="20"/>
      <c r="F38" s="20"/>
      <c r="G38" s="20"/>
      <c r="H38" s="20"/>
      <c r="J38" s="29"/>
      <c r="K38" s="29"/>
    </row>
    <row r="39" spans="2:11" ht="11" customHeight="1">
      <c r="J39" s="29"/>
      <c r="K39" s="29"/>
    </row>
    <row r="40" spans="2:11" ht="22">
      <c r="B40" s="7"/>
      <c r="C40" s="13" t="s">
        <v>14</v>
      </c>
      <c r="D40" s="15">
        <v>750000</v>
      </c>
      <c r="E40" s="3"/>
      <c r="F40" s="3"/>
      <c r="G40" s="3"/>
      <c r="H40" s="3"/>
      <c r="J40" s="29"/>
      <c r="K40" s="29"/>
    </row>
    <row r="41" spans="2:11" ht="8" customHeight="1">
      <c r="B41" s="3"/>
      <c r="C41" s="3"/>
      <c r="D41" s="3"/>
      <c r="E41" s="3"/>
      <c r="F41" s="3"/>
      <c r="G41" s="3"/>
      <c r="H41" s="3"/>
      <c r="J41" s="29"/>
      <c r="K41" s="29"/>
    </row>
    <row r="42" spans="2:11" ht="22">
      <c r="B42" s="11"/>
      <c r="C42" s="11" t="s">
        <v>15</v>
      </c>
      <c r="D42" s="12" t="s">
        <v>21</v>
      </c>
      <c r="E42" s="12" t="s">
        <v>22</v>
      </c>
      <c r="F42" s="11"/>
      <c r="G42" s="11"/>
      <c r="H42" s="11" t="s">
        <v>16</v>
      </c>
      <c r="J42" s="29"/>
      <c r="K42" s="29"/>
    </row>
    <row r="43" spans="2:11">
      <c r="B43" s="4"/>
      <c r="C43" s="4"/>
      <c r="D43" s="4"/>
      <c r="E43" s="4"/>
      <c r="F43" s="4"/>
      <c r="G43" s="4"/>
      <c r="H43" s="4"/>
      <c r="J43" s="29"/>
      <c r="K43" s="29"/>
    </row>
    <row r="44" spans="2:11">
      <c r="C44" s="1" t="s">
        <v>5</v>
      </c>
      <c r="D44" s="33">
        <f>D$40*E44</f>
        <v>7500</v>
      </c>
      <c r="E44" s="34">
        <v>0.01</v>
      </c>
      <c r="J44" s="29"/>
      <c r="K44" s="29"/>
    </row>
    <row r="45" spans="2:11">
      <c r="C45" s="1" t="s">
        <v>9</v>
      </c>
      <c r="D45" s="33">
        <f t="shared" ref="D45:D51" si="0">D$40*E45</f>
        <v>105000.00000000001</v>
      </c>
      <c r="E45" s="34">
        <v>0.14000000000000001</v>
      </c>
      <c r="H45" s="35"/>
      <c r="J45" s="29"/>
      <c r="K45" s="29"/>
    </row>
    <row r="46" spans="2:11">
      <c r="C46" s="1" t="s">
        <v>10</v>
      </c>
      <c r="D46" s="33">
        <f t="shared" si="0"/>
        <v>0</v>
      </c>
      <c r="E46" s="34">
        <v>0</v>
      </c>
      <c r="H46" s="35"/>
      <c r="J46" s="29"/>
      <c r="K46" s="29"/>
    </row>
    <row r="47" spans="2:11">
      <c r="C47" s="1" t="s">
        <v>12</v>
      </c>
      <c r="D47" s="33">
        <f t="shared" si="0"/>
        <v>487500</v>
      </c>
      <c r="E47" s="34">
        <v>0.65</v>
      </c>
      <c r="H47" s="10"/>
      <c r="J47" s="29"/>
      <c r="K47" s="29"/>
    </row>
    <row r="48" spans="2:11">
      <c r="C48" s="1" t="s">
        <v>13</v>
      </c>
      <c r="D48" s="33">
        <f t="shared" si="0"/>
        <v>0</v>
      </c>
      <c r="E48" s="34">
        <v>0</v>
      </c>
      <c r="H48" s="10"/>
      <c r="J48" s="29"/>
      <c r="K48" s="29"/>
    </row>
    <row r="49" spans="2:11">
      <c r="C49" s="1" t="s">
        <v>0</v>
      </c>
      <c r="D49" s="33">
        <f t="shared" si="0"/>
        <v>112500</v>
      </c>
      <c r="E49" s="34">
        <v>0.15</v>
      </c>
      <c r="H49" s="10"/>
      <c r="J49" s="29"/>
      <c r="K49" s="29"/>
    </row>
    <row r="50" spans="2:11">
      <c r="C50" s="1" t="s">
        <v>6</v>
      </c>
      <c r="D50" s="33">
        <f t="shared" si="0"/>
        <v>18750</v>
      </c>
      <c r="E50" s="34">
        <v>2.5000000000000001E-2</v>
      </c>
      <c r="H50" s="10"/>
      <c r="J50" s="29"/>
      <c r="K50" s="29"/>
    </row>
    <row r="51" spans="2:11">
      <c r="C51" s="1" t="s">
        <v>7</v>
      </c>
      <c r="D51" s="33">
        <f t="shared" si="0"/>
        <v>18750</v>
      </c>
      <c r="E51" s="34">
        <v>2.5000000000000001E-2</v>
      </c>
      <c r="H51" s="10"/>
      <c r="J51" s="29"/>
      <c r="K51" s="29"/>
    </row>
    <row r="52" spans="2:11" ht="9" customHeight="1">
      <c r="H52" s="10"/>
      <c r="J52" s="29"/>
      <c r="K52" s="29"/>
    </row>
    <row r="53" spans="2:11">
      <c r="B53" s="2"/>
      <c r="C53" s="2" t="s">
        <v>1</v>
      </c>
      <c r="D53" s="36">
        <f>SUM(D43:D52)</f>
        <v>750000</v>
      </c>
      <c r="E53" s="37">
        <f>SUM(E44:E52)</f>
        <v>1</v>
      </c>
      <c r="H53" s="10"/>
      <c r="J53" s="29"/>
      <c r="K53" s="29"/>
    </row>
    <row r="54" spans="2:11" ht="9" customHeight="1">
      <c r="J54" s="29"/>
      <c r="K54" s="29"/>
    </row>
    <row r="55" spans="2:11" ht="46">
      <c r="B55" s="9"/>
      <c r="C55" s="9" t="s">
        <v>17</v>
      </c>
      <c r="D55" s="39" t="s">
        <v>18</v>
      </c>
      <c r="E55" s="39" t="s">
        <v>19</v>
      </c>
      <c r="F55" s="39" t="s">
        <v>20</v>
      </c>
      <c r="G55" s="39"/>
      <c r="H55" s="40" t="s">
        <v>16</v>
      </c>
      <c r="J55" s="29"/>
      <c r="K55" s="29"/>
    </row>
    <row r="56" spans="2:11" ht="10" customHeight="1">
      <c r="B56" s="4"/>
      <c r="C56" s="4"/>
      <c r="D56" s="42"/>
      <c r="E56" s="42"/>
      <c r="F56" s="42"/>
      <c r="G56" s="42"/>
      <c r="H56" s="43"/>
      <c r="J56" s="29"/>
      <c r="K56" s="29"/>
    </row>
    <row r="57" spans="2:11">
      <c r="C57" s="1" t="s">
        <v>12</v>
      </c>
      <c r="D57" s="44">
        <v>120</v>
      </c>
      <c r="E57" s="34">
        <v>9.2499999999999999E-2</v>
      </c>
      <c r="F57" s="33">
        <f>PMT(E57/12,D57,-D47,0,0)</f>
        <v>6241.5951963811322</v>
      </c>
      <c r="G57" s="33"/>
      <c r="H57" s="10"/>
      <c r="J57" s="29"/>
      <c r="K57" s="29"/>
    </row>
    <row r="58" spans="2:11">
      <c r="C58" s="1" t="s">
        <v>13</v>
      </c>
      <c r="D58" s="44">
        <v>60</v>
      </c>
      <c r="E58" s="34">
        <v>9.2499999999999999E-2</v>
      </c>
      <c r="F58" s="33">
        <f>PMT(E58/12,D58,-D48,0,0)</f>
        <v>0</v>
      </c>
      <c r="G58" s="33"/>
      <c r="H58" s="10"/>
      <c r="J58" s="29"/>
      <c r="K58" s="29"/>
    </row>
    <row r="59" spans="2:11">
      <c r="C59" s="1" t="s">
        <v>0</v>
      </c>
      <c r="D59" s="44">
        <v>36</v>
      </c>
      <c r="E59" s="34">
        <v>9.2499999999999999E-2</v>
      </c>
      <c r="F59" s="33">
        <f>PMT(E59/12,D59,-D49,0,0)</f>
        <v>3590.57402559309</v>
      </c>
      <c r="G59" s="33"/>
      <c r="H59" s="10"/>
      <c r="J59" s="29"/>
      <c r="K59" s="29"/>
    </row>
    <row r="60" spans="2:11" ht="8" customHeight="1">
      <c r="G60" s="33"/>
      <c r="H60" s="10"/>
      <c r="J60" s="29"/>
      <c r="K60" s="29"/>
    </row>
    <row r="61" spans="2:11">
      <c r="E61" s="45" t="s">
        <v>11</v>
      </c>
      <c r="F61" s="36">
        <f>SUM(F57:F60)</f>
        <v>9832.1692219742217</v>
      </c>
      <c r="G61" s="36"/>
      <c r="H61" s="10"/>
      <c r="J61" s="29"/>
      <c r="K61" s="29"/>
    </row>
    <row r="62" spans="2:11" ht="10" customHeight="1">
      <c r="H62" s="10"/>
      <c r="J62" s="29"/>
      <c r="K62" s="29"/>
    </row>
    <row r="63" spans="2:11">
      <c r="E63" s="45" t="s">
        <v>2</v>
      </c>
      <c r="F63" s="46">
        <v>25000</v>
      </c>
      <c r="G63" s="33"/>
      <c r="H63" s="10"/>
      <c r="J63" s="29"/>
      <c r="K63" s="29"/>
    </row>
    <row r="64" spans="2:11">
      <c r="E64" s="45" t="s">
        <v>3</v>
      </c>
      <c r="F64" s="33">
        <f>F61</f>
        <v>9832.1692219742217</v>
      </c>
      <c r="G64" s="33"/>
      <c r="H64" s="10"/>
      <c r="J64" s="29"/>
      <c r="K64" s="29"/>
    </row>
    <row r="65" spans="2:11">
      <c r="E65" s="45" t="s">
        <v>4</v>
      </c>
      <c r="F65" s="47">
        <f>F63/F64</f>
        <v>2.5426738937859938</v>
      </c>
      <c r="H65" s="10"/>
      <c r="J65" s="29"/>
      <c r="K65" s="29"/>
    </row>
    <row r="66" spans="2:11" ht="8" customHeight="1">
      <c r="E66" s="24"/>
      <c r="H66" s="10"/>
      <c r="J66" s="29"/>
      <c r="K66" s="29"/>
    </row>
    <row r="67" spans="2:11">
      <c r="E67" s="45" t="s">
        <v>25</v>
      </c>
      <c r="F67" s="33">
        <f>F63-F64</f>
        <v>15167.830778025778</v>
      </c>
      <c r="G67" s="33"/>
      <c r="H67" s="10"/>
      <c r="J67" s="29"/>
      <c r="K67" s="29"/>
    </row>
    <row r="68" spans="2:11" ht="7" customHeight="1">
      <c r="J68" s="10"/>
      <c r="K68" s="10"/>
    </row>
    <row r="69" spans="2:11" ht="11" customHeight="1">
      <c r="B69" s="6"/>
      <c r="C69" s="6"/>
      <c r="D69" s="6"/>
      <c r="E69" s="6"/>
      <c r="F69" s="6"/>
      <c r="G69" s="6"/>
      <c r="H69" s="6"/>
      <c r="J69" s="10"/>
      <c r="K69" s="10"/>
    </row>
    <row r="70" spans="2:11">
      <c r="J70" s="10"/>
      <c r="K70" s="10"/>
    </row>
    <row r="71" spans="2:11">
      <c r="B71" s="23" t="s">
        <v>28</v>
      </c>
      <c r="H71" s="28" t="s">
        <v>30</v>
      </c>
      <c r="J71" s="10"/>
      <c r="K71" s="10"/>
    </row>
    <row r="72" spans="2:11">
      <c r="C72" s="26" t="s">
        <v>29</v>
      </c>
      <c r="H72" s="25" t="s">
        <v>31</v>
      </c>
      <c r="J72" s="10"/>
      <c r="K72" s="10"/>
    </row>
    <row r="73" spans="2:11" ht="20" customHeight="1">
      <c r="C73" s="27" t="s">
        <v>32</v>
      </c>
      <c r="J73" s="10"/>
      <c r="K73" s="10"/>
    </row>
    <row r="74" spans="2:11" ht="20" customHeight="1">
      <c r="C74" s="27" t="s">
        <v>33</v>
      </c>
      <c r="H74" s="28" t="s">
        <v>29</v>
      </c>
      <c r="J74" s="10"/>
      <c r="K74" s="10"/>
    </row>
    <row r="75" spans="2:11" ht="20" customHeight="1">
      <c r="C75" s="27" t="s">
        <v>35</v>
      </c>
      <c r="H75" s="25" t="s">
        <v>34</v>
      </c>
      <c r="J75" s="10"/>
      <c r="K75" s="10"/>
    </row>
    <row r="76" spans="2:11">
      <c r="C76" s="27" t="s">
        <v>36</v>
      </c>
      <c r="J76" s="10"/>
      <c r="K76" s="10"/>
    </row>
    <row r="77" spans="2:11">
      <c r="J77" s="10"/>
      <c r="K77" s="10"/>
    </row>
    <row r="78" spans="2:11">
      <c r="J78" s="10"/>
      <c r="K78" s="10"/>
    </row>
    <row r="79" spans="2:11">
      <c r="J79" s="10"/>
      <c r="K79" s="10"/>
    </row>
    <row r="80" spans="2:11">
      <c r="J80" s="10"/>
      <c r="K80" s="10"/>
    </row>
    <row r="81" spans="10:11">
      <c r="J81" s="10"/>
      <c r="K81" s="10"/>
    </row>
  </sheetData>
  <hyperlinks>
    <hyperlink ref="H72" r:id="rId1" xr:uid="{C9AACF3F-B4E9-7742-9E06-F81BAE10CD56}"/>
    <hyperlink ref="H75" r:id="rId2" xr:uid="{49A1A01E-3965-5E44-BC0F-0A4811F10876}"/>
    <hyperlink ref="K13" r:id="rId3" xr:uid="{E739B525-69C8-8B46-B54E-F29618DD6111}"/>
  </hyperlinks>
  <pageMargins left="0.7" right="0.7" top="0.75" bottom="0.75" header="0.3" footer="0.3"/>
  <pageSetup scale="57" orientation="portrait" horizontalDpi="0" verticalDpi="0"/>
  <drawing r:id="rId4"/>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Complex Deal</vt:lpstr>
      <vt:lpstr>Simple Deal</vt:lpstr>
      <vt:lpstr>'Complex Deal'!Print_Area</vt:lpstr>
      <vt:lpstr>'Simple Deal'!Print_Area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Benjamin Engel</dc:creator>
  <cp:lastModifiedBy>Benjamin Engel</cp:lastModifiedBy>
  <cp:lastPrinted>2025-02-22T12:44:47Z</cp:lastPrinted>
  <dcterms:created xsi:type="dcterms:W3CDTF">2025-02-22T12:08:17Z</dcterms:created>
  <dcterms:modified xsi:type="dcterms:W3CDTF">2025-02-22T15:04:06Z</dcterms:modified>
</cp:coreProperties>
</file>